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dget" sheetId="1" r:id="rId3"/>
    <sheet state="visible" name="Actuals" sheetId="2" r:id="rId4"/>
    <sheet state="visible" name="Costs" sheetId="3" r:id="rId5"/>
  </sheets>
  <definedNames/>
  <calcPr/>
</workbook>
</file>

<file path=xl/sharedStrings.xml><?xml version="1.0" encoding="utf-8"?>
<sst xmlns="http://schemas.openxmlformats.org/spreadsheetml/2006/main" count="117" uniqueCount="68">
  <si>
    <t>Date</t>
  </si>
  <si>
    <t>Item</t>
  </si>
  <si>
    <t>Cost</t>
  </si>
  <si>
    <t>cost</t>
  </si>
  <si>
    <t>Total Revenue</t>
  </si>
  <si>
    <t>Electricity</t>
  </si>
  <si>
    <t>Record Player</t>
  </si>
  <si>
    <t>Crates</t>
  </si>
  <si>
    <t>Total Costs</t>
  </si>
  <si>
    <t>Property Manager</t>
  </si>
  <si>
    <t>Property tax</t>
  </si>
  <si>
    <t>HOA</t>
  </si>
  <si>
    <t>Record Stand</t>
  </si>
  <si>
    <t>Made by Noah Kagan</t>
  </si>
  <si>
    <t>Rug</t>
  </si>
  <si>
    <t>Etsy</t>
  </si>
  <si>
    <t>Amazon vinyl</t>
  </si>
  <si>
    <t>Overstock</t>
  </si>
  <si>
    <t>toothpaste</t>
  </si>
  <si>
    <t>frames</t>
  </si>
  <si>
    <t>june electric</t>
  </si>
  <si>
    <t>towel holder</t>
  </si>
  <si>
    <t>toilet paper / soap</t>
  </si>
  <si>
    <t>vinyl frames</t>
  </si>
  <si>
    <t>electricity</t>
  </si>
  <si>
    <t>tj art</t>
  </si>
  <si>
    <t>Vinyl</t>
  </si>
  <si>
    <t>mats</t>
  </si>
  <si>
    <t>time warner</t>
  </si>
  <si>
    <t>fridge water filter</t>
  </si>
  <si>
    <t>Time warner</t>
  </si>
  <si>
    <t>Insurance</t>
  </si>
  <si>
    <t>deposit</t>
  </si>
  <si>
    <t>Supplies</t>
  </si>
  <si>
    <t>Mortgage paid</t>
  </si>
  <si>
    <t>Mortgage interest</t>
  </si>
  <si>
    <t>Profit</t>
  </si>
  <si>
    <t>insurance</t>
  </si>
  <si>
    <t>garbage disposal</t>
  </si>
  <si>
    <t>property tax</t>
  </si>
  <si>
    <t>9/31/2015</t>
  </si>
  <si>
    <t>loan</t>
  </si>
  <si>
    <t>COA</t>
  </si>
  <si>
    <t>Short Term Rental</t>
  </si>
  <si>
    <t>mortgage</t>
  </si>
  <si>
    <t>hoa</t>
  </si>
  <si>
    <t>Other</t>
  </si>
  <si>
    <t>property manager</t>
  </si>
  <si>
    <t>internet</t>
  </si>
  <si>
    <t>other</t>
  </si>
  <si>
    <t>toiletries</t>
  </si>
  <si>
    <t>AirBnB</t>
  </si>
  <si>
    <t>Short Term Cost</t>
  </si>
  <si>
    <t>Long Term Cost</t>
  </si>
  <si>
    <t>furnishings</t>
  </si>
  <si>
    <t>5 year amortize</t>
  </si>
  <si>
    <t>Revenue</t>
  </si>
  <si>
    <t xml:space="preserve"> Daily rental</t>
  </si>
  <si>
    <t>Potential Profit (with great days) calculation</t>
  </si>
  <si>
    <t xml:space="preserve"> Occupancy rate</t>
  </si>
  <si>
    <t>monthly</t>
  </si>
  <si>
    <t>sxsw</t>
  </si>
  <si>
    <t>monthly total</t>
  </si>
  <si>
    <t>other specials</t>
  </si>
  <si>
    <t>Yearly Total</t>
  </si>
  <si>
    <t>Monthly Total</t>
  </si>
  <si>
    <t>Yearly ROI</t>
  </si>
  <si>
    <t>ROI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</si>
</sst>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&quot;$&quot;#,##0.00"/>
    <numFmt numFmtId="166" formatCode="m/d/yyyy"/>
    <numFmt numFmtId="167" formatCode="m/d"/>
    <numFmt numFmtId="168" formatCode="m/d/yy"/>
  </numFmts>
  <fonts count="7">
    <font>
      <sz val="10.0"/>
      <color rgb="FF000000"/>
      <name val="Arial"/>
    </font>
    <font>
      <b/>
    </font>
    <font/>
    <font>
      <sz val="9.0"/>
    </font>
    <font>
      <sz val="10.0"/>
    </font>
    <font>
      <u/>
      <color rgb="FF0000FF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9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vertical="bottom"/>
    </xf>
    <xf borderId="0" fillId="0" fontId="1" numFmtId="0" xfId="0" applyAlignment="1" applyFont="1">
      <alignment/>
    </xf>
    <xf borderId="0" fillId="0" fontId="2" numFmtId="14" xfId="0" applyAlignment="1" applyFont="1" applyNumberFormat="1">
      <alignment/>
    </xf>
    <xf borderId="0" fillId="0" fontId="2" numFmtId="164" xfId="0" applyAlignment="1" applyFont="1" applyNumberFormat="1">
      <alignment/>
    </xf>
    <xf borderId="0" fillId="0" fontId="2" numFmtId="0" xfId="0" applyAlignment="1" applyFont="1">
      <alignment/>
    </xf>
    <xf borderId="0" fillId="0" fontId="2" numFmtId="164" xfId="0" applyFont="1" applyNumberFormat="1"/>
    <xf borderId="0" fillId="0" fontId="2" numFmtId="165" xfId="0" applyAlignment="1" applyFont="1" applyNumberFormat="1">
      <alignment/>
    </xf>
    <xf borderId="1" fillId="0" fontId="2" numFmtId="0" xfId="0" applyAlignment="1" applyBorder="1" applyFont="1">
      <alignment horizontal="center"/>
    </xf>
    <xf borderId="0" fillId="2" fontId="3" numFmtId="0" xfId="0" applyAlignment="1" applyFill="1" applyFont="1">
      <alignment horizontal="right"/>
    </xf>
    <xf borderId="2" fillId="0" fontId="2" numFmtId="0" xfId="0" applyBorder="1" applyFont="1"/>
    <xf borderId="0" fillId="2" fontId="4" numFmtId="0" xfId="0" applyAlignment="1" applyFont="1">
      <alignment/>
    </xf>
    <xf borderId="0" fillId="0" fontId="2" numFmtId="165" xfId="0" applyAlignment="1" applyFont="1" applyNumberFormat="1">
      <alignment/>
    </xf>
    <xf borderId="0" fillId="0" fontId="2" numFmtId="0" xfId="0" applyAlignment="1" applyFont="1">
      <alignment/>
    </xf>
    <xf borderId="0" fillId="0" fontId="2" numFmtId="9" xfId="0" applyAlignment="1" applyFont="1" applyNumberFormat="1">
      <alignment/>
    </xf>
    <xf borderId="0" fillId="0" fontId="2" numFmtId="4" xfId="0" applyAlignment="1" applyFont="1" applyNumberFormat="1">
      <alignment/>
    </xf>
    <xf borderId="3" fillId="0" fontId="5" numFmtId="0" xfId="0" applyAlignment="1" applyBorder="1" applyFont="1">
      <alignment horizontal="center"/>
    </xf>
    <xf borderId="0" fillId="0" fontId="2" numFmtId="0" xfId="0" applyAlignment="1" applyFont="1">
      <alignment horizontal="right"/>
    </xf>
    <xf borderId="4" fillId="0" fontId="2" numFmtId="0" xfId="0" applyBorder="1" applyFont="1"/>
    <xf borderId="0" fillId="0" fontId="2" numFmtId="166" xfId="0" applyAlignment="1" applyFont="1" applyNumberFormat="1">
      <alignment/>
    </xf>
    <xf borderId="0" fillId="0" fontId="2" numFmtId="167" xfId="0" applyAlignment="1" applyFont="1" applyNumberFormat="1">
      <alignment/>
    </xf>
    <xf borderId="0" fillId="0" fontId="2" numFmtId="168" xfId="0" applyAlignment="1" applyFont="1" applyNumberFormat="1">
      <alignment/>
    </xf>
    <xf borderId="5" fillId="0" fontId="6" numFmtId="0" xfId="0" applyAlignment="1" applyBorder="1" applyFont="1">
      <alignment horizontal="center"/>
    </xf>
    <xf borderId="6" fillId="0" fontId="2" numFmtId="0" xfId="0" applyBorder="1" applyFont="1"/>
    <xf borderId="0" fillId="0" fontId="2" numFmtId="10" xfId="0" applyAlignment="1" applyFont="1" applyNumberFormat="1">
      <alignment/>
    </xf>
    <xf borderId="1" fillId="0" fontId="2" numFmtId="0" xfId="0" applyAlignment="1" applyBorder="1" applyFont="1">
      <alignment/>
    </xf>
    <xf borderId="7" fillId="0" fontId="2" numFmtId="0" xfId="0" applyBorder="1" applyFont="1"/>
    <xf borderId="3" fillId="0" fontId="2" numFmtId="164" xfId="0" applyAlignment="1" applyBorder="1" applyFont="1" applyNumberFormat="1">
      <alignment/>
    </xf>
    <xf borderId="4" fillId="0" fontId="2" numFmtId="0" xfId="0" applyAlignment="1" applyBorder="1" applyFont="1">
      <alignment/>
    </xf>
    <xf borderId="3" fillId="0" fontId="2" numFmtId="164" xfId="0" applyBorder="1" applyFont="1" applyNumberFormat="1"/>
    <xf borderId="0" fillId="3" fontId="2" numFmtId="0" xfId="0" applyAlignment="1" applyFill="1" applyFont="1">
      <alignment/>
    </xf>
    <xf borderId="3" fillId="0" fontId="2" numFmtId="0" xfId="0" applyBorder="1" applyFont="1"/>
    <xf borderId="0" fillId="0" fontId="2" numFmtId="10" xfId="0" applyFont="1" applyNumberFormat="1"/>
    <xf borderId="5" fillId="0" fontId="2" numFmtId="0" xfId="0" applyBorder="1" applyFont="1"/>
    <xf borderId="8" fillId="0" fontId="2" numFmtId="0" xfId="0" applyBorder="1" applyFont="1"/>
    <xf borderId="8" fillId="0" fontId="2" numFmtId="10" xfId="0" applyBorder="1" applyFont="1" applyNumberFormat="1"/>
    <xf borderId="6" fillId="0" fontId="2" numFmtId="0" xfId="0" applyAlignment="1" applyBorder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43"/>
    <col customWidth="1" min="2" max="2" width="16.14"/>
  </cols>
  <sheetData>
    <row r="2">
      <c r="A2" s="4" t="s">
        <v>3</v>
      </c>
      <c r="B2" s="3">
        <v>315000.0</v>
      </c>
      <c r="E2" s="7" t="s">
        <v>13</v>
      </c>
      <c r="F2" s="9"/>
    </row>
    <row r="3">
      <c r="A3" s="4" t="s">
        <v>32</v>
      </c>
      <c r="B3" s="3">
        <f>C3*B2</f>
        <v>78750</v>
      </c>
      <c r="C3" s="13">
        <v>0.25</v>
      </c>
      <c r="D3" s="4"/>
      <c r="E3" s="15" t="str">
        <f>HYPERLINK("okdork.com","Website")</f>
        <v>Website</v>
      </c>
      <c r="F3" s="17"/>
    </row>
    <row r="4">
      <c r="A4" s="4" t="s">
        <v>41</v>
      </c>
      <c r="B4" s="5">
        <f>B2-B3</f>
        <v>236250</v>
      </c>
      <c r="E4" s="15" t="str">
        <f>HYPERLINK("https://itunes.apple.com/us/podcast/id1187402810?mt=2&amp;ls=1","Podcast")</f>
        <v>Podcast</v>
      </c>
      <c r="F4" s="17"/>
    </row>
    <row r="5">
      <c r="E5" s="21" t="str">
        <f>HYPERLINK("sumo.com","Company")</f>
        <v>Company</v>
      </c>
      <c r="F5" s="22"/>
    </row>
    <row r="6">
      <c r="B6" s="4" t="s">
        <v>43</v>
      </c>
      <c r="C6" s="4"/>
    </row>
    <row r="7">
      <c r="A7" s="4" t="s">
        <v>44</v>
      </c>
      <c r="B7" s="5">
        <f>(B4*C7)/12</f>
        <v>1181.25</v>
      </c>
      <c r="C7" s="23">
        <v>0.06</v>
      </c>
      <c r="D7" s="4"/>
    </row>
    <row r="8">
      <c r="A8" s="4" t="s">
        <v>45</v>
      </c>
      <c r="B8" s="3">
        <v>250.0</v>
      </c>
    </row>
    <row r="9">
      <c r="A9" s="4" t="s">
        <v>39</v>
      </c>
      <c r="B9" s="3">
        <v>348.0</v>
      </c>
    </row>
    <row r="10">
      <c r="A10" s="4"/>
      <c r="C10" s="13"/>
      <c r="E10" s="4" t="s">
        <v>46</v>
      </c>
    </row>
    <row r="11">
      <c r="A11" s="4" t="s">
        <v>47</v>
      </c>
      <c r="B11" s="5">
        <f>B21*C11</f>
        <v>604.8</v>
      </c>
      <c r="C11" s="13">
        <v>0.18</v>
      </c>
      <c r="E11" s="4" t="s">
        <v>48</v>
      </c>
      <c r="F11" s="3">
        <v>55.0</v>
      </c>
    </row>
    <row r="12">
      <c r="A12" s="4" t="s">
        <v>49</v>
      </c>
      <c r="B12" s="3">
        <f>sum(F11:F16)</f>
        <v>278.3333333</v>
      </c>
      <c r="E12" s="4" t="s">
        <v>50</v>
      </c>
      <c r="F12" s="3">
        <v>15.0</v>
      </c>
    </row>
    <row r="13">
      <c r="A13" s="4" t="s">
        <v>51</v>
      </c>
      <c r="B13" s="5">
        <f>C13*B18</f>
        <v>4.2</v>
      </c>
      <c r="C13" s="13">
        <v>0.03</v>
      </c>
      <c r="E13" s="4" t="s">
        <v>37</v>
      </c>
      <c r="F13" s="3">
        <v>50.0</v>
      </c>
    </row>
    <row r="14">
      <c r="A14" s="4" t="s">
        <v>52</v>
      </c>
      <c r="B14" s="5">
        <f>sum(B7:B12)</f>
        <v>2662.383333</v>
      </c>
      <c r="E14" s="4" t="s">
        <v>24</v>
      </c>
      <c r="F14" s="3">
        <v>50.0</v>
      </c>
    </row>
    <row r="15">
      <c r="A15" s="4" t="s">
        <v>53</v>
      </c>
      <c r="C15" s="5">
        <f>sum(B7:B9,F13)</f>
        <v>1829.25</v>
      </c>
      <c r="E15" s="4" t="s">
        <v>54</v>
      </c>
      <c r="F15" s="3">
        <f>6500/(5*12)</f>
        <v>108.3333333</v>
      </c>
      <c r="G15" s="4" t="s">
        <v>55</v>
      </c>
    </row>
    <row r="16">
      <c r="A16" s="4"/>
    </row>
    <row r="17">
      <c r="A17" s="4" t="s">
        <v>56</v>
      </c>
    </row>
    <row r="18">
      <c r="A18" s="3" t="s">
        <v>57</v>
      </c>
      <c r="B18" s="3">
        <v>140.0</v>
      </c>
      <c r="E18" s="24" t="s">
        <v>58</v>
      </c>
      <c r="F18" s="25"/>
      <c r="G18" s="25"/>
      <c r="H18" s="9"/>
    </row>
    <row r="19">
      <c r="A19" s="4" t="s">
        <v>59</v>
      </c>
      <c r="B19" s="13">
        <f>F19</f>
        <v>0.8</v>
      </c>
      <c r="E19" s="26">
        <f>B18</f>
        <v>140</v>
      </c>
      <c r="F19" s="13">
        <v>0.8</v>
      </c>
      <c r="G19" s="5">
        <f>F19*30*E19</f>
        <v>3360</v>
      </c>
      <c r="H19" s="27" t="s">
        <v>60</v>
      </c>
    </row>
    <row r="20">
      <c r="E20" s="28">
        <f t="shared" ref="E20:E21" si="1">G20/F20</f>
        <v>600</v>
      </c>
      <c r="F20" s="4">
        <v>14.0</v>
      </c>
      <c r="G20" s="3">
        <f>G19*2.5</f>
        <v>8400</v>
      </c>
      <c r="H20" s="27" t="s">
        <v>61</v>
      </c>
    </row>
    <row r="21">
      <c r="A21" s="4" t="s">
        <v>62</v>
      </c>
      <c r="B21" s="5">
        <f>B18*30*B19</f>
        <v>3360</v>
      </c>
      <c r="C21" s="29">
        <v>2100.0</v>
      </c>
      <c r="E21" s="28">
        <f t="shared" si="1"/>
        <v>420</v>
      </c>
      <c r="F21" s="4">
        <v>16.0</v>
      </c>
      <c r="G21" s="3">
        <f>G19*2</f>
        <v>6720</v>
      </c>
      <c r="H21" s="27" t="s">
        <v>63</v>
      </c>
    </row>
    <row r="22">
      <c r="E22" s="30"/>
      <c r="G22" s="5">
        <f>G21+G20+G19*11</f>
        <v>52080</v>
      </c>
      <c r="H22" s="27" t="s">
        <v>64</v>
      </c>
    </row>
    <row r="23">
      <c r="A23" s="4" t="s">
        <v>36</v>
      </c>
      <c r="B23" s="5">
        <f>B21-B14</f>
        <v>697.6166667</v>
      </c>
      <c r="C23" s="5">
        <f>C21-C15</f>
        <v>270.75</v>
      </c>
      <c r="E23" s="30"/>
      <c r="G23" s="5">
        <f>G22/12</f>
        <v>4340</v>
      </c>
      <c r="H23" s="27" t="s">
        <v>65</v>
      </c>
    </row>
    <row r="24">
      <c r="E24" s="30"/>
      <c r="G24" s="5">
        <f>G23-B14</f>
        <v>1677.616667</v>
      </c>
      <c r="H24" s="27" t="s">
        <v>36</v>
      </c>
    </row>
    <row r="25">
      <c r="A25" s="4" t="s">
        <v>66</v>
      </c>
      <c r="B25" s="31">
        <f>(B23*12)/B3</f>
        <v>0.1063034921</v>
      </c>
      <c r="C25" s="31">
        <f>(C23*12)/B3</f>
        <v>0.04125714286</v>
      </c>
      <c r="E25" s="32"/>
      <c r="F25" s="33"/>
      <c r="G25" s="34">
        <f>(G24*12)/B3</f>
        <v>0.2556368254</v>
      </c>
      <c r="H25" s="35" t="s">
        <v>67</v>
      </c>
    </row>
    <row r="28">
      <c r="B28" s="4"/>
    </row>
    <row r="29">
      <c r="B29" s="4"/>
      <c r="C29" s="4"/>
    </row>
    <row r="30">
      <c r="C30" s="4"/>
    </row>
    <row r="31">
      <c r="B31" s="31"/>
      <c r="C31" s="31"/>
    </row>
  </sheetData>
  <mergeCells count="4">
    <mergeCell ref="E2:F2"/>
    <mergeCell ref="E3:F3"/>
    <mergeCell ref="E4:F4"/>
    <mergeCell ref="E5:F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B1" s="1">
        <v>2015.0</v>
      </c>
    </row>
    <row r="2">
      <c r="A2" s="1" t="s">
        <v>4</v>
      </c>
      <c r="B2" s="3">
        <v>51858.0</v>
      </c>
    </row>
    <row r="3">
      <c r="B3" s="5"/>
    </row>
    <row r="4">
      <c r="A4" s="1" t="s">
        <v>8</v>
      </c>
      <c r="B4" s="5"/>
    </row>
    <row r="5">
      <c r="A5" s="4" t="s">
        <v>9</v>
      </c>
      <c r="B5" s="3">
        <v>9372.24</v>
      </c>
    </row>
    <row r="6">
      <c r="A6" s="4" t="s">
        <v>10</v>
      </c>
      <c r="B6" s="3">
        <v>7448.04</v>
      </c>
    </row>
    <row r="7">
      <c r="A7" s="4" t="s">
        <v>11</v>
      </c>
      <c r="B7" s="5">
        <f>251*12</f>
        <v>3012</v>
      </c>
    </row>
    <row r="8">
      <c r="A8" s="4" t="s">
        <v>30</v>
      </c>
      <c r="B8" s="5" t="str">
        <f>Costs!G2</f>
        <v/>
      </c>
    </row>
    <row r="9">
      <c r="A9" s="4" t="s">
        <v>5</v>
      </c>
      <c r="B9" s="5" t="str">
        <f>Costs!G3</f>
        <v/>
      </c>
    </row>
    <row r="10">
      <c r="A10" s="4" t="s">
        <v>31</v>
      </c>
      <c r="B10" s="3">
        <v>572.0</v>
      </c>
    </row>
    <row r="11">
      <c r="A11" s="4" t="s">
        <v>33</v>
      </c>
      <c r="B11" s="3">
        <v>1810.18</v>
      </c>
    </row>
    <row r="12">
      <c r="B12" s="5"/>
    </row>
    <row r="13">
      <c r="A13" s="4" t="s">
        <v>34</v>
      </c>
      <c r="B13" s="3">
        <v>13372.8</v>
      </c>
    </row>
    <row r="14">
      <c r="A14" s="4" t="s">
        <v>35</v>
      </c>
      <c r="B14" s="3">
        <v>9610.5</v>
      </c>
    </row>
    <row r="15">
      <c r="B15" s="5"/>
    </row>
    <row r="16">
      <c r="A16" s="1" t="s">
        <v>36</v>
      </c>
      <c r="B16" s="5">
        <f>sum(B2)-sum(B5:B11)-B13</f>
        <v>16270.74</v>
      </c>
    </row>
    <row r="18">
      <c r="A18" s="12"/>
    </row>
    <row r="19">
      <c r="A19" s="12"/>
    </row>
    <row r="20">
      <c r="A20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E1" s="1"/>
      <c r="F1" s="1"/>
      <c r="G1" s="1"/>
    </row>
    <row r="2">
      <c r="A2" s="2">
        <v>41791.0</v>
      </c>
      <c r="B2" s="4" t="s">
        <v>5</v>
      </c>
      <c r="C2" s="4">
        <v>20.2</v>
      </c>
      <c r="E2" s="4"/>
    </row>
    <row r="3">
      <c r="A3" s="2">
        <v>41814.0</v>
      </c>
      <c r="B3" s="4" t="s">
        <v>6</v>
      </c>
      <c r="C3" s="4">
        <v>79.95</v>
      </c>
      <c r="E3" s="4"/>
    </row>
    <row r="4">
      <c r="A4" s="2">
        <v>41814.0</v>
      </c>
      <c r="B4" s="4" t="s">
        <v>7</v>
      </c>
      <c r="C4" s="4">
        <v>25.57</v>
      </c>
      <c r="E4" s="4"/>
      <c r="F4" s="6"/>
    </row>
    <row r="5">
      <c r="A5" s="2">
        <v>41814.0</v>
      </c>
      <c r="B5" s="4" t="s">
        <v>12</v>
      </c>
      <c r="C5" s="4">
        <v>59.95</v>
      </c>
    </row>
    <row r="6">
      <c r="A6" s="2">
        <v>41814.0</v>
      </c>
      <c r="B6" s="4" t="s">
        <v>14</v>
      </c>
      <c r="C6" s="4">
        <v>283.99</v>
      </c>
    </row>
    <row r="7">
      <c r="A7" s="2">
        <v>41815.0</v>
      </c>
      <c r="B7" s="4" t="s">
        <v>15</v>
      </c>
      <c r="C7" s="4">
        <v>107.95</v>
      </c>
    </row>
    <row r="8">
      <c r="A8" s="2">
        <v>41815.0</v>
      </c>
      <c r="B8" s="4" t="s">
        <v>16</v>
      </c>
      <c r="C8" s="4">
        <v>30.98</v>
      </c>
    </row>
    <row r="9">
      <c r="A9" s="2">
        <v>41815.0</v>
      </c>
      <c r="B9" s="4" t="s">
        <v>17</v>
      </c>
      <c r="C9" s="4">
        <v>101.14</v>
      </c>
    </row>
    <row r="10">
      <c r="A10" s="2">
        <v>41816.0</v>
      </c>
      <c r="B10" s="4" t="s">
        <v>18</v>
      </c>
      <c r="C10" s="4">
        <v>15.99</v>
      </c>
    </row>
    <row r="11">
      <c r="A11" s="2">
        <v>41819.0</v>
      </c>
      <c r="B11" s="4" t="s">
        <v>19</v>
      </c>
      <c r="C11" s="4">
        <v>70.31</v>
      </c>
    </row>
    <row r="12">
      <c r="A12" s="2">
        <v>41821.0</v>
      </c>
      <c r="B12" s="4" t="s">
        <v>20</v>
      </c>
      <c r="C12" s="4">
        <v>115.26</v>
      </c>
    </row>
    <row r="13">
      <c r="A13" s="2">
        <v>41821.0</v>
      </c>
      <c r="B13" s="4" t="s">
        <v>21</v>
      </c>
      <c r="C13" s="4">
        <v>27.05</v>
      </c>
    </row>
    <row r="14">
      <c r="A14" s="2">
        <v>41827.0</v>
      </c>
      <c r="B14" s="4" t="s">
        <v>22</v>
      </c>
      <c r="C14" s="4">
        <v>32.41</v>
      </c>
    </row>
    <row r="15">
      <c r="A15" s="2">
        <v>41827.0</v>
      </c>
      <c r="B15" s="4" t="s">
        <v>23</v>
      </c>
      <c r="C15" s="4">
        <v>64.13</v>
      </c>
    </row>
    <row r="16">
      <c r="A16" s="2">
        <v>41853.0</v>
      </c>
      <c r="B16" s="4" t="s">
        <v>24</v>
      </c>
      <c r="C16" s="4">
        <v>173.19</v>
      </c>
    </row>
    <row r="17">
      <c r="A17" s="2">
        <v>41859.0</v>
      </c>
      <c r="B17" s="4" t="s">
        <v>25</v>
      </c>
      <c r="C17" s="4">
        <v>664.0</v>
      </c>
    </row>
    <row r="18">
      <c r="A18" s="2">
        <v>41860.0</v>
      </c>
      <c r="B18" s="4" t="s">
        <v>26</v>
      </c>
      <c r="C18" s="4">
        <v>28.59</v>
      </c>
    </row>
    <row r="19">
      <c r="A19" s="2">
        <v>41860.0</v>
      </c>
      <c r="B19" s="4" t="s">
        <v>23</v>
      </c>
      <c r="C19" s="4">
        <v>44.25</v>
      </c>
    </row>
    <row r="20">
      <c r="A20" s="2">
        <v>41860.0</v>
      </c>
      <c r="B20" s="4" t="s">
        <v>27</v>
      </c>
      <c r="C20" s="4">
        <v>41.38</v>
      </c>
    </row>
    <row r="21">
      <c r="A21" s="2">
        <v>41860.0</v>
      </c>
      <c r="B21" s="4" t="s">
        <v>28</v>
      </c>
      <c r="C21" s="4">
        <v>129.48</v>
      </c>
    </row>
    <row r="22">
      <c r="A22" s="2">
        <v>41866.0</v>
      </c>
      <c r="B22" s="4" t="s">
        <v>29</v>
      </c>
      <c r="C22" s="4">
        <v>42.01</v>
      </c>
    </row>
    <row r="23">
      <c r="A23" s="2">
        <v>41880.0</v>
      </c>
      <c r="B23" s="4" t="s">
        <v>24</v>
      </c>
      <c r="C23" s="4">
        <v>138.8</v>
      </c>
    </row>
    <row r="24">
      <c r="A24" s="2">
        <v>41883.0</v>
      </c>
      <c r="B24" s="4" t="s">
        <v>28</v>
      </c>
      <c r="C24" s="4">
        <v>62.26</v>
      </c>
    </row>
    <row r="25">
      <c r="A25" s="2">
        <v>41913.0</v>
      </c>
      <c r="B25" s="4" t="s">
        <v>28</v>
      </c>
      <c r="C25" s="4">
        <v>62.26</v>
      </c>
    </row>
    <row r="26">
      <c r="A26" s="2">
        <v>41927.0</v>
      </c>
      <c r="B26" s="4" t="s">
        <v>24</v>
      </c>
      <c r="C26" s="4">
        <v>102.87</v>
      </c>
    </row>
    <row r="27">
      <c r="A27" s="2">
        <v>41944.0</v>
      </c>
      <c r="B27" s="4" t="s">
        <v>28</v>
      </c>
      <c r="C27" s="4">
        <v>62.26</v>
      </c>
    </row>
    <row r="28">
      <c r="A28" s="2">
        <v>41958.0</v>
      </c>
      <c r="B28" s="4" t="s">
        <v>24</v>
      </c>
      <c r="C28" s="8">
        <v>102.87</v>
      </c>
    </row>
    <row r="29">
      <c r="A29" s="2">
        <v>41974.0</v>
      </c>
      <c r="B29" s="4" t="s">
        <v>28</v>
      </c>
      <c r="C29" s="4">
        <v>62.26</v>
      </c>
    </row>
    <row r="30">
      <c r="A30" s="2">
        <v>41988.0</v>
      </c>
      <c r="B30" s="4" t="s">
        <v>24</v>
      </c>
      <c r="C30" s="4">
        <v>89.91</v>
      </c>
    </row>
    <row r="31">
      <c r="A31" s="2">
        <v>42005.0</v>
      </c>
      <c r="B31" s="4" t="s">
        <v>11</v>
      </c>
      <c r="C31" s="4">
        <v>253.0</v>
      </c>
    </row>
    <row r="32">
      <c r="A32" s="2">
        <v>42018.0</v>
      </c>
      <c r="B32" s="4" t="s">
        <v>28</v>
      </c>
      <c r="C32" s="4">
        <v>62.26</v>
      </c>
    </row>
    <row r="33">
      <c r="A33" s="2">
        <v>42019.0</v>
      </c>
      <c r="B33" s="4" t="s">
        <v>24</v>
      </c>
      <c r="C33" s="4">
        <v>134.48</v>
      </c>
    </row>
    <row r="34">
      <c r="A34" s="2">
        <v>42036.0</v>
      </c>
      <c r="B34" s="4" t="s">
        <v>11</v>
      </c>
      <c r="C34" s="4">
        <v>253.0</v>
      </c>
    </row>
    <row r="35">
      <c r="A35" s="2">
        <v>42049.0</v>
      </c>
      <c r="B35" s="4" t="s">
        <v>28</v>
      </c>
      <c r="C35" s="4">
        <v>62.26</v>
      </c>
    </row>
    <row r="36">
      <c r="A36" s="2">
        <v>42062.0</v>
      </c>
      <c r="B36" s="4" t="s">
        <v>24</v>
      </c>
      <c r="C36" s="4">
        <v>124.79</v>
      </c>
    </row>
    <row r="37">
      <c r="A37" s="2">
        <v>42064.0</v>
      </c>
      <c r="B37" s="4" t="s">
        <v>11</v>
      </c>
      <c r="C37" s="4">
        <v>253.0</v>
      </c>
    </row>
    <row r="38">
      <c r="A38" s="2">
        <v>42090.0</v>
      </c>
      <c r="B38" s="4" t="s">
        <v>24</v>
      </c>
      <c r="C38" s="10">
        <v>101.61</v>
      </c>
    </row>
    <row r="39">
      <c r="A39" s="2">
        <v>42102.0</v>
      </c>
      <c r="B39" s="4" t="s">
        <v>28</v>
      </c>
      <c r="C39" s="4">
        <v>124.97</v>
      </c>
    </row>
    <row r="40">
      <c r="A40" s="2">
        <v>42108.0</v>
      </c>
      <c r="B40" s="4" t="s">
        <v>37</v>
      </c>
      <c r="C40" s="4">
        <v>572.0</v>
      </c>
    </row>
    <row r="41">
      <c r="A41" s="2">
        <v>42109.0</v>
      </c>
      <c r="B41" s="4" t="s">
        <v>24</v>
      </c>
      <c r="C41" s="11">
        <v>93.69</v>
      </c>
    </row>
    <row r="42">
      <c r="A42" s="2">
        <v>42131.0</v>
      </c>
      <c r="B42" s="4" t="s">
        <v>38</v>
      </c>
      <c r="C42" s="3">
        <v>170.0</v>
      </c>
    </row>
    <row r="43">
      <c r="A43" s="2">
        <v>42138.0</v>
      </c>
      <c r="B43" s="4" t="s">
        <v>28</v>
      </c>
      <c r="C43" s="4">
        <v>66.81</v>
      </c>
    </row>
    <row r="44">
      <c r="A44" s="2">
        <v>42139.0</v>
      </c>
      <c r="B44" s="4" t="s">
        <v>24</v>
      </c>
      <c r="C44" s="4">
        <v>102.6</v>
      </c>
    </row>
    <row r="45">
      <c r="A45" s="2">
        <v>42156.0</v>
      </c>
      <c r="B45" s="4" t="s">
        <v>24</v>
      </c>
      <c r="C45" s="10">
        <v>122.97</v>
      </c>
    </row>
    <row r="46">
      <c r="A46" s="2">
        <v>42168.0</v>
      </c>
      <c r="B46" s="4" t="s">
        <v>28</v>
      </c>
      <c r="C46" s="4">
        <v>93.73</v>
      </c>
    </row>
    <row r="47">
      <c r="A47" s="2">
        <v>42200.0</v>
      </c>
      <c r="B47" s="4" t="s">
        <v>28</v>
      </c>
      <c r="C47" s="10">
        <v>82.49</v>
      </c>
    </row>
    <row r="48">
      <c r="A48" s="2">
        <v>42215.0</v>
      </c>
      <c r="B48" s="4" t="s">
        <v>24</v>
      </c>
      <c r="C48" s="10">
        <v>92.55</v>
      </c>
    </row>
    <row r="49">
      <c r="A49" s="2">
        <v>42231.0</v>
      </c>
      <c r="B49" s="4" t="s">
        <v>28</v>
      </c>
      <c r="C49" s="10">
        <v>82.49</v>
      </c>
    </row>
    <row r="50">
      <c r="A50" s="2">
        <v>42247.0</v>
      </c>
      <c r="B50" s="4" t="s">
        <v>24</v>
      </c>
      <c r="C50" s="4">
        <v>119.57</v>
      </c>
    </row>
    <row r="51">
      <c r="A51" s="2">
        <v>42262.0</v>
      </c>
      <c r="B51" s="4" t="s">
        <v>28</v>
      </c>
      <c r="C51" s="10">
        <v>82.49</v>
      </c>
    </row>
    <row r="52">
      <c r="A52" s="2">
        <v>42292.0</v>
      </c>
      <c r="B52" s="4" t="s">
        <v>28</v>
      </c>
      <c r="C52" s="10">
        <v>82.49</v>
      </c>
    </row>
    <row r="53">
      <c r="A53" s="2">
        <v>42308.0</v>
      </c>
      <c r="B53" s="4" t="s">
        <v>24</v>
      </c>
      <c r="C53" s="4">
        <v>210.31</v>
      </c>
    </row>
    <row r="54">
      <c r="A54" s="2">
        <v>42323.0</v>
      </c>
      <c r="B54" s="4" t="s">
        <v>28</v>
      </c>
      <c r="C54" s="10">
        <v>82.49</v>
      </c>
    </row>
    <row r="55">
      <c r="A55" s="2">
        <v>42353.0</v>
      </c>
      <c r="B55" s="4" t="s">
        <v>28</v>
      </c>
      <c r="C55" s="10">
        <v>82.49</v>
      </c>
    </row>
    <row r="56">
      <c r="A56" s="2">
        <v>42369.0</v>
      </c>
      <c r="B56" s="4" t="s">
        <v>24</v>
      </c>
      <c r="C56" s="4">
        <v>72.72</v>
      </c>
    </row>
    <row r="57">
      <c r="A57" s="2">
        <v>42384.0</v>
      </c>
      <c r="B57" s="4" t="s">
        <v>39</v>
      </c>
      <c r="C57" s="14">
        <v>7448.04</v>
      </c>
    </row>
    <row r="58">
      <c r="A58" s="2">
        <v>42384.0</v>
      </c>
      <c r="B58" s="4" t="s">
        <v>24</v>
      </c>
      <c r="C58" s="4">
        <v>93.82</v>
      </c>
    </row>
    <row r="59">
      <c r="A59" s="2">
        <v>42384.0</v>
      </c>
      <c r="B59" s="4" t="s">
        <v>28</v>
      </c>
      <c r="C59" s="11">
        <v>82.49</v>
      </c>
    </row>
    <row r="60">
      <c r="A60" s="2">
        <v>42704.0</v>
      </c>
      <c r="B60" s="4" t="s">
        <v>24</v>
      </c>
      <c r="C60" s="4">
        <v>55.42</v>
      </c>
    </row>
    <row r="61">
      <c r="A61" s="16" t="s">
        <v>40</v>
      </c>
      <c r="B61" s="4" t="s">
        <v>24</v>
      </c>
      <c r="C61" s="4">
        <v>112.5</v>
      </c>
    </row>
    <row r="62">
      <c r="A62" s="2">
        <v>42401.0</v>
      </c>
      <c r="B62" s="4" t="s">
        <v>24</v>
      </c>
      <c r="C62" s="4">
        <v>60.4</v>
      </c>
    </row>
    <row r="63">
      <c r="A63" s="2">
        <v>42483.0</v>
      </c>
      <c r="B63" s="4" t="s">
        <v>28</v>
      </c>
      <c r="C63" s="4">
        <v>181.88</v>
      </c>
    </row>
    <row r="64">
      <c r="A64" s="18">
        <v>42565.0</v>
      </c>
      <c r="B64" s="4" t="s">
        <v>37</v>
      </c>
      <c r="C64" s="3">
        <v>826.0</v>
      </c>
    </row>
    <row r="65">
      <c r="A65" s="19">
        <v>42577.0</v>
      </c>
      <c r="B65" s="4" t="s">
        <v>42</v>
      </c>
      <c r="C65" s="4">
        <v>428.4</v>
      </c>
    </row>
    <row r="66">
      <c r="A66" s="19">
        <v>42567.0</v>
      </c>
      <c r="B66" s="4" t="s">
        <v>24</v>
      </c>
      <c r="C66" s="4">
        <v>122.67</v>
      </c>
    </row>
    <row r="67">
      <c r="A67" s="19">
        <v>42629.0</v>
      </c>
      <c r="B67" s="4" t="s">
        <v>42</v>
      </c>
      <c r="C67" s="4">
        <v>579.6</v>
      </c>
    </row>
    <row r="68">
      <c r="A68" s="20">
        <v>42751.0</v>
      </c>
      <c r="B68" s="4" t="s">
        <v>42</v>
      </c>
      <c r="C68" s="4">
        <v>620.1</v>
      </c>
    </row>
  </sheetData>
  <drawing r:id="rId1"/>
</worksheet>
</file>